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<sst xmlns="http://schemas.openxmlformats.org/spreadsheetml/2006/main" count="357" uniqueCount="226">
  <si>
    <t>QUARTERLY REPORT</t>
  </si>
  <si>
    <t>CONSOLIDATED INCOME STATEMENT</t>
  </si>
  <si>
    <t>PRECEDING YEAR</t>
  </si>
  <si>
    <t>CORRESPONDING</t>
  </si>
  <si>
    <t>PERIOD</t>
  </si>
  <si>
    <t>RM'000</t>
  </si>
  <si>
    <t>CURRENT</t>
  </si>
  <si>
    <t>YEAR</t>
  </si>
  <si>
    <t>TO DATE</t>
  </si>
  <si>
    <t xml:space="preserve">        CUMULATIVE QUARTER</t>
  </si>
  <si>
    <t>QUARTER</t>
  </si>
  <si>
    <t xml:space="preserve">CURRENT </t>
  </si>
  <si>
    <t>Turnover</t>
  </si>
  <si>
    <t>Investment Income</t>
  </si>
  <si>
    <t>Other income including interest</t>
  </si>
  <si>
    <t>income</t>
  </si>
  <si>
    <t xml:space="preserve">Operating profit/(loss) before </t>
  </si>
  <si>
    <t>interest on borrowings, depreciation</t>
  </si>
  <si>
    <t>and amortisation, exceptional items,</t>
  </si>
  <si>
    <t>income tax, minority interests and</t>
  </si>
  <si>
    <t>extraordinary items</t>
  </si>
  <si>
    <t>Interest on borrowings</t>
  </si>
  <si>
    <t>1 ( a )</t>
  </si>
  <si>
    <t>2 ( a )</t>
  </si>
  <si>
    <t xml:space="preserve">   ( b )</t>
  </si>
  <si>
    <t xml:space="preserve">   ( c )</t>
  </si>
  <si>
    <t>Depreciation and amortisation</t>
  </si>
  <si>
    <t xml:space="preserve">   ( d )</t>
  </si>
  <si>
    <t>Exceptional items</t>
  </si>
  <si>
    <t xml:space="preserve">   ( e )</t>
  </si>
  <si>
    <t>Operating profit/(loss) after interest</t>
  </si>
  <si>
    <t xml:space="preserve">on borrowings, depreciation and </t>
  </si>
  <si>
    <t>amortisation and exceptional items</t>
  </si>
  <si>
    <t xml:space="preserve">but before income tax, minority </t>
  </si>
  <si>
    <t xml:space="preserve">   ( f )</t>
  </si>
  <si>
    <t xml:space="preserve">Share in the results of associated </t>
  </si>
  <si>
    <t>companies</t>
  </si>
  <si>
    <t xml:space="preserve">   ( g )</t>
  </si>
  <si>
    <t>Profit/(loss) before taxation, minority</t>
  </si>
  <si>
    <t>interests and extraordinary items</t>
  </si>
  <si>
    <t xml:space="preserve">   ( h )</t>
  </si>
  <si>
    <t>Taxation</t>
  </si>
  <si>
    <t xml:space="preserve">   ( I )</t>
  </si>
  <si>
    <t>Profit/(loss) after taxation</t>
  </si>
  <si>
    <t>(I) Profit/(loss) after taxation</t>
  </si>
  <si>
    <t xml:space="preserve">    before deducting minority interests</t>
  </si>
  <si>
    <t>(ii) Less minority interests</t>
  </si>
  <si>
    <t xml:space="preserve">    ( j )</t>
  </si>
  <si>
    <t xml:space="preserve">attributable to members of the </t>
  </si>
  <si>
    <t>company</t>
  </si>
  <si>
    <t xml:space="preserve">          INDIVIDUAL QUARTER</t>
  </si>
  <si>
    <t xml:space="preserve">   ( k )</t>
  </si>
  <si>
    <t>(iii) Extraordinary items attributable</t>
  </si>
  <si>
    <t xml:space="preserve">      to members of the company</t>
  </si>
  <si>
    <t>(ii)  Less minority interests</t>
  </si>
  <si>
    <t>(I)   Extraordinary items</t>
  </si>
  <si>
    <t xml:space="preserve">Profit/(loss) after taxation and </t>
  </si>
  <si>
    <t>extraordinary items attributable to</t>
  </si>
  <si>
    <t>members of the company</t>
  </si>
  <si>
    <t>3 ( a )</t>
  </si>
  <si>
    <t xml:space="preserve">Earnings per share based on 2(j) </t>
  </si>
  <si>
    <t xml:space="preserve">above after deducting any provision </t>
  </si>
  <si>
    <t>for preference dividends, if any:-</t>
  </si>
  <si>
    <t xml:space="preserve">    ordinary shares) (sen)</t>
  </si>
  <si>
    <t xml:space="preserve">     ordinary shares) (sen)</t>
  </si>
  <si>
    <t>CONSOLIDATED BALANCE SHEET</t>
  </si>
  <si>
    <t>AS AT</t>
  </si>
  <si>
    <t xml:space="preserve">END OF </t>
  </si>
  <si>
    <t>PRECEDING</t>
  </si>
  <si>
    <t>FINANCIAL</t>
  </si>
  <si>
    <t>YEAR END</t>
  </si>
  <si>
    <t>Fixed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</si>
  <si>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</si>
  <si>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</si>
  <si>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</si>
  <si>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</si>
  <si>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</si>
  <si>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</si>
  <si>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Provision for Taxation</t>
  </si>
  <si>
    <t>Shareholders' Fund</t>
  </si>
  <si>
    <t xml:space="preserve">Share Capital </t>
  </si>
  <si>
    <t>Reserves</t>
  </si>
  <si>
    <t>Share Premium</t>
  </si>
  <si>
    <t>Revaluation Reserve</t>
  </si>
  <si>
    <t>Retained Profit</t>
  </si>
  <si>
    <t>Net tangible assets per share (sen)</t>
  </si>
  <si>
    <t>(RM'000)</t>
  </si>
  <si>
    <t>The Group's borrowings consist of :</t>
  </si>
  <si>
    <t>There were no contingent liabilities as at the date of this quarterly report.</t>
  </si>
  <si>
    <t>There were no financial instruments with off balance sheet risk as at the date of this quarterly report.</t>
  </si>
  <si>
    <t>There were no material litigation at the date of this quarterly report.</t>
  </si>
  <si>
    <t xml:space="preserve">   ( L )</t>
  </si>
  <si>
    <t>Cash and Bank balance</t>
  </si>
  <si>
    <t>Fixed Deposit</t>
  </si>
  <si>
    <t>Proposed Dividend</t>
  </si>
  <si>
    <t>Exchange Fluctuation Reserve</t>
  </si>
  <si>
    <t>NA</t>
  </si>
  <si>
    <t>Deferred Taxation</t>
  </si>
  <si>
    <t>0</t>
  </si>
  <si>
    <t>4 ( a )</t>
  </si>
  <si>
    <t>Dividend description</t>
  </si>
  <si>
    <t>As at end of</t>
  </si>
  <si>
    <t>current quarter</t>
  </si>
  <si>
    <t>As at preceding</t>
  </si>
  <si>
    <t>financial  year end</t>
  </si>
  <si>
    <t xml:space="preserve">Dividend per share  (sen) </t>
  </si>
  <si>
    <t>Net Tangible Assets per share (RM)</t>
  </si>
  <si>
    <t xml:space="preserve"> </t>
  </si>
  <si>
    <t>Malaysia</t>
  </si>
  <si>
    <t>Singapore</t>
  </si>
  <si>
    <t>In the opinion of the directors, the results of the operations of the Group for the financial quarter ended</t>
  </si>
  <si>
    <t>the financial period and the date of this report.</t>
  </si>
  <si>
    <t>Investment in Quoted Shares</t>
  </si>
  <si>
    <t>30/09/1999</t>
  </si>
  <si>
    <t>Other Creditors and Accruals</t>
  </si>
  <si>
    <t>Analysis by geographical locations :-</t>
  </si>
  <si>
    <t>Segmental Reporting</t>
  </si>
  <si>
    <t xml:space="preserve">No segmental analysis by activities is presented as the Group principally manufactures and trades in </t>
  </si>
  <si>
    <t>printed circuit boards only.</t>
  </si>
  <si>
    <t>Deferred Tax</t>
  </si>
  <si>
    <t xml:space="preserve"> RM'000</t>
  </si>
  <si>
    <t>Basis of Preparation</t>
  </si>
  <si>
    <t xml:space="preserve">Exceptional Items </t>
  </si>
  <si>
    <t>Extraordinary Items</t>
  </si>
  <si>
    <t>Pre-acquisition Profits</t>
  </si>
  <si>
    <t>.</t>
  </si>
  <si>
    <t>Profits on Sale of Investments and/or Properties</t>
  </si>
  <si>
    <t>Purchase or Disposal of Quoted  Securities</t>
  </si>
  <si>
    <t>Effect of Changes in the Composition of the Group</t>
  </si>
  <si>
    <t>Seasonality or Cyclicality of Operations</t>
  </si>
  <si>
    <t>Issuances and Repayment of Debt and Equity Securities</t>
  </si>
  <si>
    <t xml:space="preserve">Group Borrowings </t>
  </si>
  <si>
    <t>Contingent Liabilities</t>
  </si>
  <si>
    <t>Financial Instrument with Off Balance Sheet Risk</t>
  </si>
  <si>
    <t>Litigation</t>
  </si>
  <si>
    <t>Material Change in the Profit Before Taxation</t>
  </si>
  <si>
    <t xml:space="preserve">Review of Performance </t>
  </si>
  <si>
    <t xml:space="preserve">Current Year Prospects </t>
  </si>
  <si>
    <t>Profit Forecast and Guarantee</t>
  </si>
  <si>
    <t>Dividend</t>
  </si>
  <si>
    <t>Income Tax</t>
  </si>
  <si>
    <t>Current</t>
  </si>
  <si>
    <t>Quarter</t>
  </si>
  <si>
    <t>To-Date</t>
  </si>
  <si>
    <t xml:space="preserve"> There were no changes in the composition of the group for the current financial period to date.</t>
  </si>
  <si>
    <t>Net current Assets or ( Current Liabilities )</t>
  </si>
  <si>
    <t>There is no change in the accounting policies and methods of computation in the quarterly financial</t>
  </si>
  <si>
    <t>statements as compared with the annual financial statements as at 30.09.1999.</t>
  </si>
  <si>
    <t>Current  Year</t>
  </si>
  <si>
    <t>tax rate due to the availability of reinvestment allowance.</t>
  </si>
  <si>
    <t>Profit Before Taxation</t>
  </si>
  <si>
    <t>Total Assets Employed</t>
  </si>
  <si>
    <t>exempt</t>
  </si>
  <si>
    <t>The particulars of the purchase or disposal of quoted securities are as follows :</t>
  </si>
  <si>
    <t>Total purchases</t>
  </si>
  <si>
    <t>Total disposal</t>
  </si>
  <si>
    <t>Total profit on disposal</t>
  </si>
  <si>
    <t>I)</t>
  </si>
  <si>
    <t>ii)</t>
  </si>
  <si>
    <t>iii)</t>
  </si>
  <si>
    <t>Total investment, at cost</t>
  </si>
  <si>
    <t>Total investment at book value</t>
  </si>
  <si>
    <t>Total investment at market value</t>
  </si>
  <si>
    <t>Other Debtors and Prepayments</t>
  </si>
  <si>
    <t>Quarterly report on consolidated results for the financial quarter ended 30/09/2000.</t>
  </si>
  <si>
    <t>30/09/2000</t>
  </si>
  <si>
    <t>Notes to the consolidated results of the Group for the fourth financial quarter ended 30 September 2000</t>
  </si>
  <si>
    <t>30.09.2000</t>
  </si>
  <si>
    <t xml:space="preserve">Interim &amp; Final </t>
  </si>
  <si>
    <t>tax exempt</t>
  </si>
  <si>
    <t>Final  tax</t>
  </si>
  <si>
    <t>under the Employees Share Option Scheme ("ESOS").  A bonus issue of RM12,896,500 new</t>
  </si>
  <si>
    <t>ordinary shares were allotted on 28 August 2000.  Apart from the issuance of shares under ESOS and</t>
  </si>
  <si>
    <t>bonus issue,  there were no other issuance and repayment of debt and equity securities, share buy</t>
  </si>
  <si>
    <t>back, share cancellation or shares held as treasury shares during the quarter ended 30.09.2000.</t>
  </si>
  <si>
    <t>Status of  Uncompleted Corporate Proposals</t>
  </si>
  <si>
    <t>The Board has proposed a final tax exempt dividend of 10% during the quarter under review.</t>
  </si>
  <si>
    <r>
      <t xml:space="preserve">(ii) Fully diluted (based on </t>
    </r>
    <r>
      <rPr>
        <u val="single"/>
        <sz val="10"/>
        <rFont val="Arial"/>
        <family val="2"/>
      </rPr>
      <t>67,711,250</t>
    </r>
  </si>
  <si>
    <t xml:space="preserve">30 September 2000 have not been substantially affected by any item, transaction or event of a material </t>
  </si>
  <si>
    <t xml:space="preserve">and unusual value nor has any such item, transaction or event occurred in the interval between the end of </t>
  </si>
  <si>
    <t>with the preceding year of RM16.4 million due mainly to the increase in prices of raw materials.</t>
  </si>
  <si>
    <r>
      <t xml:space="preserve">(I) Basic (based on </t>
    </r>
    <r>
      <rPr>
        <u val="single"/>
        <sz val="10"/>
        <rFont val="Arial"/>
        <family val="2"/>
      </rPr>
      <t>64,127,083</t>
    </r>
  </si>
  <si>
    <t>There were no exceptional items for the financial quarter under review.</t>
  </si>
  <si>
    <t>There were no extraordinary items for the financial quarter under review.</t>
  </si>
  <si>
    <t>The effective tax rate of the Group for the current financial year is lower than the statutory</t>
  </si>
  <si>
    <t xml:space="preserve">The Group recorded a turnover of RM135 million for the current year, representing an increase of 13.4% </t>
  </si>
  <si>
    <t>wider range of Electronic products.</t>
  </si>
  <si>
    <t>Barring any unforeseen circumstances, the Board expects the Group's performance in the coming</t>
  </si>
  <si>
    <t>However, The Group's profit before tax for the current year reduced by 6% to RM15.5 million compared</t>
  </si>
  <si>
    <t>as compared to the profit forecast submitted in connection with the bonus issue.</t>
  </si>
  <si>
    <t>Since 1.7.2000, a total of 135,000 ordinary shares of RM1.00 each have been issued</t>
  </si>
  <si>
    <t xml:space="preserve">The Group has maintained the turnover  for the current financial quarter as compared with the </t>
  </si>
  <si>
    <t>previous financial quarter.</t>
  </si>
  <si>
    <t>The investment in quoted shares at the end of the reporting period is as follows :-</t>
  </si>
  <si>
    <t>Bank overdraft - unsecured</t>
  </si>
  <si>
    <t>Bills payable - unsecured</t>
  </si>
  <si>
    <t>compared with the preceding year of RM119 million.  The increase was due to the growing demand for a</t>
  </si>
  <si>
    <t>There were no pre-acquisition profit for the current financial quarter to date.</t>
  </si>
  <si>
    <t>There is no profits on sales of investments or properties for the current financial quarter to date.</t>
  </si>
  <si>
    <t xml:space="preserve">(BPI) for a proposed joint venture to assist BPI to expand and improve its business and also its </t>
  </si>
  <si>
    <t xml:space="preserve">subsidiary's business of manufacturing printed circuit board in China. The MOU is conditional upon </t>
  </si>
  <si>
    <t>satisfactory due diligence results, legal and professional opinions are obtained from PNE's consultants</t>
  </si>
  <si>
    <t xml:space="preserve">on BPI's wholly-owned subsidiary, Brite Plus Electronics (Dong Guan) Co.Ltd. (BPE) as well as the </t>
  </si>
  <si>
    <t xml:space="preserve">obtaining of the approval from Bank Negara Malaysia for remittance of funds and the relevant authorities, </t>
  </si>
  <si>
    <t>if required.</t>
  </si>
  <si>
    <t>Denominated in Foreign Currency</t>
  </si>
  <si>
    <t>USD416</t>
  </si>
  <si>
    <t>SGD125</t>
  </si>
  <si>
    <t>The Group's profit before tax for the current quarter reduced to RM1.7 million as compared</t>
  </si>
  <si>
    <t>with the preceding quarter of RM4.4 million due mainly to the increase in prices of raw materials, foreign</t>
  </si>
  <si>
    <t>exchange losses suffered and lower other income generated for the quarter.</t>
  </si>
  <si>
    <t>There is no material variance noted that requires explanation for the actual operating result achieved</t>
  </si>
  <si>
    <t xml:space="preserve">PNE PCB Pte Ltd, a wholly owned subsidiary of PNE PCB Berhad, and Brite Plus International Limited </t>
  </si>
  <si>
    <t>PNE PCB BERHAD</t>
  </si>
  <si>
    <t>(Company No. 168098-V)</t>
  </si>
  <si>
    <t>An announcement was made to KLSE on 2 October 2000 in relation to MOU signed between</t>
  </si>
  <si>
    <t>(c)  Total dividend for the current financial year - 20 sen per share (tax exempt)</t>
  </si>
  <si>
    <t>(a)  Amount per share - 10 sen (tax exempt)</t>
  </si>
  <si>
    <t>(b)  Previous corresponding period - 10 sen per share (tax exempt)</t>
  </si>
  <si>
    <t xml:space="preserve">(i)  </t>
  </si>
  <si>
    <t xml:space="preserve">(ii)  </t>
  </si>
  <si>
    <t>(iii)</t>
  </si>
  <si>
    <t>(iv)</t>
  </si>
  <si>
    <t>Date payable - 30 March 2001</t>
  </si>
  <si>
    <t>Entitlement date - 2 March 2001</t>
  </si>
  <si>
    <t>financial year to be satisfactory.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</si>
</sst>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0000"/>
    <numFmt numFmtId="169" formatCode="0.000000"/>
    <numFmt numFmtId="170" formatCode="0.0"/>
    <numFmt numFmtId="171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3" fontId="0" fillId="0" borderId="0" xfId="15" applyFon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 horizontal="center"/>
    </xf>
    <xf numFmtId="43" fontId="0" fillId="0" borderId="0" xfId="15" applyAlignment="1">
      <alignment horizontal="center"/>
    </xf>
    <xf numFmtId="165" fontId="0" fillId="0" borderId="0" xfId="15" applyNumberFormat="1" applyAlignment="1">
      <alignment horizontal="left"/>
    </xf>
    <xf numFmtId="165" fontId="0" fillId="0" borderId="0" xfId="15" applyNumberFormat="1" applyAlignment="1">
      <alignment horizontal="right"/>
    </xf>
    <xf numFmtId="165" fontId="0" fillId="0" borderId="2" xfId="15" applyNumberFormat="1" applyBorder="1" applyAlignment="1">
      <alignment horizontal="right"/>
    </xf>
    <xf numFmtId="0" fontId="2" fillId="0" borderId="0" xfId="0" applyFont="1" applyAlignment="1">
      <alignment/>
    </xf>
    <xf numFmtId="165" fontId="0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9" sqref="A9"/>
    </sheetView>
  </sheetViews>
  <sheetFormatPr defaultColWidth="9.140625" defaultRowHeight="12.75"/>
  <cols>
    <col min="1" max="1" width="5.57421875" style="0" customWidth="1"/>
    <col min="4" max="4" width="12.851562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spans="1:10" ht="15.75">
      <c r="A1" s="43" t="s">
        <v>213</v>
      </c>
      <c r="B1" s="43"/>
      <c r="C1" s="43"/>
      <c r="D1" s="43"/>
      <c r="E1" s="43"/>
      <c r="F1" s="43"/>
      <c r="G1" s="43"/>
      <c r="H1" s="43"/>
      <c r="I1" s="41"/>
      <c r="J1" s="41"/>
    </row>
    <row r="2" spans="1:10" ht="12.75">
      <c r="A2" s="42" t="s">
        <v>214</v>
      </c>
      <c r="B2" s="42"/>
      <c r="C2" s="42"/>
      <c r="D2" s="42"/>
      <c r="E2" s="42"/>
      <c r="F2" s="42"/>
      <c r="G2" s="42"/>
      <c r="H2" s="42"/>
      <c r="I2" s="22"/>
      <c r="J2" s="22"/>
    </row>
    <row r="4" spans="1:8" ht="12.75">
      <c r="A4" s="42" t="s">
        <v>0</v>
      </c>
      <c r="B4" s="42"/>
      <c r="C4" s="42"/>
      <c r="D4" s="42"/>
      <c r="E4" s="42"/>
      <c r="F4" s="42"/>
      <c r="G4" s="42"/>
      <c r="H4" s="42"/>
    </row>
    <row r="6" spans="1:8" ht="12.75">
      <c r="A6" s="42" t="s">
        <v>164</v>
      </c>
      <c r="B6" s="42"/>
      <c r="C6" s="42"/>
      <c r="D6" s="42"/>
      <c r="E6" s="42"/>
      <c r="F6" s="42"/>
      <c r="G6" s="42"/>
      <c r="H6" s="42"/>
    </row>
    <row r="9" ht="12.75">
      <c r="A9" s="1" t="s">
        <v>1</v>
      </c>
    </row>
    <row r="10" spans="5:7" ht="12.75">
      <c r="E10" t="s">
        <v>50</v>
      </c>
      <c r="G10" s="3" t="s">
        <v>9</v>
      </c>
    </row>
    <row r="11" spans="5:8" ht="12.75">
      <c r="E11" s="2" t="s">
        <v>11</v>
      </c>
      <c r="F11" s="2" t="s">
        <v>2</v>
      </c>
      <c r="G11" s="2" t="s">
        <v>6</v>
      </c>
      <c r="H11" s="2" t="s">
        <v>2</v>
      </c>
    </row>
    <row r="12" spans="5:8" ht="12.75">
      <c r="E12" s="2" t="s">
        <v>7</v>
      </c>
      <c r="F12" s="2" t="s">
        <v>3</v>
      </c>
      <c r="G12" s="2" t="s">
        <v>7</v>
      </c>
      <c r="H12" s="2" t="s">
        <v>3</v>
      </c>
    </row>
    <row r="13" spans="5:8" ht="12.75">
      <c r="E13" s="2" t="s">
        <v>10</v>
      </c>
      <c r="F13" s="2" t="s">
        <v>10</v>
      </c>
      <c r="G13" s="2" t="s">
        <v>8</v>
      </c>
      <c r="H13" s="2" t="s">
        <v>4</v>
      </c>
    </row>
    <row r="14" spans="5:8" ht="12.75">
      <c r="E14" s="2" t="s">
        <v>165</v>
      </c>
      <c r="F14" s="2" t="s">
        <v>113</v>
      </c>
      <c r="G14" s="2" t="s">
        <v>165</v>
      </c>
      <c r="H14" s="2" t="s">
        <v>113</v>
      </c>
    </row>
    <row r="15" spans="5:8" ht="12.75">
      <c r="E15" s="2" t="s">
        <v>5</v>
      </c>
      <c r="F15" s="2" t="s">
        <v>5</v>
      </c>
      <c r="G15" s="2" t="s">
        <v>5</v>
      </c>
      <c r="H15" s="2" t="s">
        <v>5</v>
      </c>
    </row>
    <row r="17" spans="1:8" ht="12.75">
      <c r="A17" t="s">
        <v>22</v>
      </c>
      <c r="B17" t="s">
        <v>12</v>
      </c>
      <c r="E17" s="4">
        <v>34516</v>
      </c>
      <c r="F17" s="21">
        <v>36371</v>
      </c>
      <c r="G17" s="4">
        <f>35219+30782+34963+34516</f>
        <v>135480</v>
      </c>
      <c r="H17" s="21">
        <v>119424</v>
      </c>
    </row>
    <row r="19" spans="1:8" ht="12.75">
      <c r="A19" t="s">
        <v>24</v>
      </c>
      <c r="B19" t="s">
        <v>13</v>
      </c>
      <c r="E19" s="14">
        <v>17</v>
      </c>
      <c r="F19" s="21">
        <v>0</v>
      </c>
      <c r="G19" s="14">
        <f>29+13+28+17</f>
        <v>87</v>
      </c>
      <c r="H19" s="21">
        <v>12</v>
      </c>
    </row>
    <row r="20" ht="12.75">
      <c r="H20" s="2" t="s">
        <v>107</v>
      </c>
    </row>
    <row r="21" spans="1:8" ht="12.75">
      <c r="A21" t="s">
        <v>25</v>
      </c>
      <c r="B21" t="s">
        <v>14</v>
      </c>
      <c r="E21" s="4">
        <v>45</v>
      </c>
      <c r="F21" s="21">
        <v>1475</v>
      </c>
      <c r="G21" s="4">
        <f>339+1008+802+45</f>
        <v>2194</v>
      </c>
      <c r="H21" s="21">
        <v>1944</v>
      </c>
    </row>
    <row r="22" spans="2:8" ht="12.75">
      <c r="B22" t="s">
        <v>15</v>
      </c>
      <c r="H22" s="2" t="s">
        <v>107</v>
      </c>
    </row>
    <row r="23" ht="12.75">
      <c r="H23" s="2" t="s">
        <v>107</v>
      </c>
    </row>
    <row r="24" spans="1:8" ht="12.75">
      <c r="A24" t="s">
        <v>23</v>
      </c>
      <c r="B24" t="s">
        <v>16</v>
      </c>
      <c r="E24" s="4">
        <v>2535</v>
      </c>
      <c r="F24" s="21">
        <v>9383</v>
      </c>
      <c r="G24" s="4">
        <f>8220+4779+6873+2535</f>
        <v>22407</v>
      </c>
      <c r="H24" s="21">
        <v>22198</v>
      </c>
    </row>
    <row r="25" spans="2:8" ht="12.75">
      <c r="B25" t="s">
        <v>17</v>
      </c>
      <c r="H25" s="2" t="s">
        <v>107</v>
      </c>
    </row>
    <row r="26" spans="2:8" ht="12.75">
      <c r="B26" t="s">
        <v>18</v>
      </c>
      <c r="H26" s="2" t="s">
        <v>107</v>
      </c>
    </row>
    <row r="27" spans="2:8" ht="12.75">
      <c r="B27" t="s">
        <v>19</v>
      </c>
      <c r="H27" s="2" t="s">
        <v>107</v>
      </c>
    </row>
    <row r="28" spans="2:8" ht="12.75">
      <c r="B28" t="s">
        <v>20</v>
      </c>
      <c r="H28" s="2" t="s">
        <v>107</v>
      </c>
    </row>
    <row r="29" ht="12.75">
      <c r="H29" s="2" t="s">
        <v>107</v>
      </c>
    </row>
    <row r="30" spans="1:8" ht="12.75">
      <c r="A30" t="s">
        <v>24</v>
      </c>
      <c r="B30" t="s">
        <v>21</v>
      </c>
      <c r="E30" s="14">
        <v>2</v>
      </c>
      <c r="F30" s="21">
        <v>0</v>
      </c>
      <c r="G30" s="14">
        <f>57+57+96+2</f>
        <v>212</v>
      </c>
      <c r="H30" s="21">
        <v>20</v>
      </c>
    </row>
    <row r="31" ht="12.75">
      <c r="H31" s="2" t="s">
        <v>107</v>
      </c>
    </row>
    <row r="32" spans="1:8" ht="12.75">
      <c r="A32" t="s">
        <v>25</v>
      </c>
      <c r="B32" t="s">
        <v>26</v>
      </c>
      <c r="E32" s="4">
        <v>869</v>
      </c>
      <c r="F32" s="21">
        <v>1551</v>
      </c>
      <c r="G32" s="4">
        <f>1614+1885+2356+869</f>
        <v>6724</v>
      </c>
      <c r="H32" s="21">
        <v>5748</v>
      </c>
    </row>
    <row r="33" ht="12.75">
      <c r="H33" s="2" t="s">
        <v>107</v>
      </c>
    </row>
    <row r="34" spans="1:8" ht="12.75">
      <c r="A34" t="s">
        <v>27</v>
      </c>
      <c r="B34" t="s">
        <v>28</v>
      </c>
      <c r="E34" s="13" t="s">
        <v>98</v>
      </c>
      <c r="F34" s="21">
        <v>0</v>
      </c>
      <c r="G34">
        <v>0</v>
      </c>
      <c r="H34" s="21">
        <v>0</v>
      </c>
    </row>
    <row r="35" ht="12.75">
      <c r="H35" s="2" t="s">
        <v>107</v>
      </c>
    </row>
    <row r="36" spans="1:8" ht="12.75">
      <c r="A36" t="s">
        <v>29</v>
      </c>
      <c r="B36" t="s">
        <v>30</v>
      </c>
      <c r="E36" s="4">
        <f>E24-E30-E32</f>
        <v>1664</v>
      </c>
      <c r="F36" s="21">
        <v>7832</v>
      </c>
      <c r="G36" s="4">
        <f>G24-G30-G32-G34</f>
        <v>15471</v>
      </c>
      <c r="H36" s="21">
        <v>16430</v>
      </c>
    </row>
    <row r="37" spans="2:8" ht="12.75">
      <c r="B37" t="s">
        <v>31</v>
      </c>
      <c r="H37" s="2" t="s">
        <v>107</v>
      </c>
    </row>
    <row r="38" spans="2:8" ht="12.75">
      <c r="B38" t="s">
        <v>32</v>
      </c>
      <c r="H38" s="2" t="s">
        <v>107</v>
      </c>
    </row>
    <row r="39" spans="2:8" ht="12.75">
      <c r="B39" t="s">
        <v>33</v>
      </c>
      <c r="H39" s="2" t="s">
        <v>107</v>
      </c>
    </row>
    <row r="40" spans="2:8" ht="12.75">
      <c r="B40" t="s">
        <v>39</v>
      </c>
      <c r="H40" s="2" t="s">
        <v>107</v>
      </c>
    </row>
    <row r="41" ht="12.75">
      <c r="H41" s="2" t="s">
        <v>107</v>
      </c>
    </row>
    <row r="42" spans="1:8" ht="12.75">
      <c r="A42" t="s">
        <v>34</v>
      </c>
      <c r="B42" t="s">
        <v>35</v>
      </c>
      <c r="E42" s="34">
        <v>0</v>
      </c>
      <c r="F42" s="34">
        <v>0</v>
      </c>
      <c r="G42" s="34">
        <v>0</v>
      </c>
      <c r="H42" s="34">
        <v>0</v>
      </c>
    </row>
    <row r="43" spans="2:8" ht="12.75">
      <c r="B43" t="s">
        <v>36</v>
      </c>
      <c r="H43" s="6" t="s">
        <v>107</v>
      </c>
    </row>
    <row r="44" ht="12.75">
      <c r="H44" s="2" t="s">
        <v>107</v>
      </c>
    </row>
    <row r="45" spans="1:8" ht="12.75">
      <c r="A45" t="s">
        <v>37</v>
      </c>
      <c r="B45" t="s">
        <v>38</v>
      </c>
      <c r="E45" s="4">
        <f>E36</f>
        <v>1664</v>
      </c>
      <c r="F45" s="4">
        <f>F36</f>
        <v>7832</v>
      </c>
      <c r="G45" s="4">
        <f>G36</f>
        <v>15471</v>
      </c>
      <c r="H45" s="4">
        <f>H36</f>
        <v>16430</v>
      </c>
    </row>
    <row r="46" spans="2:8" ht="12.75">
      <c r="B46" t="s">
        <v>39</v>
      </c>
      <c r="H46" s="2" t="s">
        <v>107</v>
      </c>
    </row>
    <row r="47" ht="12.75">
      <c r="H47" s="2" t="s">
        <v>107</v>
      </c>
    </row>
    <row r="48" spans="1:8" ht="12.75">
      <c r="A48" t="s">
        <v>40</v>
      </c>
      <c r="B48" t="s">
        <v>41</v>
      </c>
      <c r="E48" s="14">
        <v>258</v>
      </c>
      <c r="F48" s="21">
        <v>-314</v>
      </c>
      <c r="G48" s="14">
        <f>-(1423+490+657-258)</f>
        <v>-2312</v>
      </c>
      <c r="H48" s="21">
        <v>-658</v>
      </c>
    </row>
    <row r="49" ht="12.75">
      <c r="H49" s="2" t="s">
        <v>107</v>
      </c>
    </row>
    <row r="50" spans="1:8" ht="12.75">
      <c r="A50" t="s">
        <v>42</v>
      </c>
      <c r="B50" t="s">
        <v>44</v>
      </c>
      <c r="E50" s="4">
        <f>E45+E48</f>
        <v>1922</v>
      </c>
      <c r="F50" s="4">
        <f>F45+F48</f>
        <v>7518</v>
      </c>
      <c r="G50" s="4">
        <f>G45+G48</f>
        <v>13159</v>
      </c>
      <c r="H50" s="4">
        <f>H45+H48</f>
        <v>15772</v>
      </c>
    </row>
    <row r="51" spans="2:8" ht="12.75">
      <c r="B51" t="s">
        <v>45</v>
      </c>
      <c r="H51" s="2" t="s">
        <v>107</v>
      </c>
    </row>
    <row r="52" ht="12.75">
      <c r="H52" s="2"/>
    </row>
    <row r="53" spans="2:8" ht="12.75">
      <c r="B53" t="s">
        <v>46</v>
      </c>
      <c r="E53" s="13" t="s">
        <v>98</v>
      </c>
      <c r="F53" s="21">
        <v>0</v>
      </c>
      <c r="G53">
        <v>0</v>
      </c>
      <c r="H53" s="21">
        <v>0</v>
      </c>
    </row>
    <row r="54" ht="12.75">
      <c r="H54" s="2" t="s">
        <v>107</v>
      </c>
    </row>
    <row r="55" spans="1:8" ht="12.75">
      <c r="A55" t="s">
        <v>47</v>
      </c>
      <c r="B55" t="s">
        <v>43</v>
      </c>
      <c r="E55" s="4">
        <f>E50</f>
        <v>1922</v>
      </c>
      <c r="F55" s="4">
        <f>F50</f>
        <v>7518</v>
      </c>
      <c r="G55" s="4">
        <f>G50</f>
        <v>13159</v>
      </c>
      <c r="H55" s="21">
        <f>H50</f>
        <v>15772</v>
      </c>
    </row>
    <row r="56" spans="2:8" ht="12.75">
      <c r="B56" t="s">
        <v>48</v>
      </c>
      <c r="H56" s="2" t="s">
        <v>107</v>
      </c>
    </row>
    <row r="57" ht="12.75">
      <c r="B57" t="s">
        <v>49</v>
      </c>
    </row>
  </sheetData>
  <mergeCells count="4">
    <mergeCell ref="A4:H4"/>
    <mergeCell ref="A6:H6"/>
    <mergeCell ref="A1:H1"/>
    <mergeCell ref="A2:H2"/>
  </mergeCells>
  <printOptions/>
  <pageMargins left="0.75" right="0.75" top="1" bottom="1" header="0.5" footer="0.5"/>
  <pageSetup fitToHeight="1" fitToWidth="1" horizontalDpi="180" verticalDpi="18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4" max="4" width="13.5742187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spans="1:8" ht="15.75">
      <c r="A1" s="43" t="s">
        <v>213</v>
      </c>
      <c r="B1" s="43"/>
      <c r="C1" s="43"/>
      <c r="D1" s="43"/>
      <c r="E1" s="43"/>
      <c r="F1" s="43"/>
      <c r="G1" s="43"/>
      <c r="H1" s="43"/>
    </row>
    <row r="2" spans="1:8" ht="12.75">
      <c r="A2" s="42" t="s">
        <v>214</v>
      </c>
      <c r="B2" s="42"/>
      <c r="C2" s="42"/>
      <c r="D2" s="42"/>
      <c r="E2" s="42"/>
      <c r="F2" s="42"/>
      <c r="G2" s="42"/>
      <c r="H2" s="42"/>
    </row>
    <row r="4" spans="1:8" ht="12.75">
      <c r="A4" s="42" t="s">
        <v>0</v>
      </c>
      <c r="B4" s="42"/>
      <c r="C4" s="42"/>
      <c r="D4" s="42"/>
      <c r="E4" s="42"/>
      <c r="F4" s="42"/>
      <c r="G4" s="42"/>
      <c r="H4" s="42"/>
    </row>
    <row r="6" spans="1:8" ht="12.75">
      <c r="A6" s="42" t="s">
        <v>164</v>
      </c>
      <c r="B6" s="42"/>
      <c r="C6" s="42"/>
      <c r="D6" s="42"/>
      <c r="E6" s="42"/>
      <c r="F6" s="42"/>
      <c r="G6" s="42"/>
      <c r="H6" s="42"/>
    </row>
    <row r="7" spans="1:8" ht="12.75">
      <c r="A7" s="40"/>
      <c r="B7" s="40"/>
      <c r="C7" s="40"/>
      <c r="D7" s="40"/>
      <c r="E7" s="40"/>
      <c r="F7" s="40"/>
      <c r="G7" s="40"/>
      <c r="H7" s="40"/>
    </row>
    <row r="9" ht="12.75">
      <c r="A9" s="1" t="s">
        <v>1</v>
      </c>
    </row>
    <row r="11" spans="5:7" ht="12.75">
      <c r="E11" t="s">
        <v>50</v>
      </c>
      <c r="G11" s="3" t="s">
        <v>9</v>
      </c>
    </row>
    <row r="12" spans="5:8" ht="12.75">
      <c r="E12" s="2" t="s">
        <v>11</v>
      </c>
      <c r="F12" s="2" t="s">
        <v>2</v>
      </c>
      <c r="G12" s="2" t="s">
        <v>6</v>
      </c>
      <c r="H12" s="2" t="s">
        <v>2</v>
      </c>
    </row>
    <row r="13" spans="5:8" ht="12.75">
      <c r="E13" s="2" t="s">
        <v>7</v>
      </c>
      <c r="F13" s="2" t="s">
        <v>3</v>
      </c>
      <c r="G13" s="2" t="s">
        <v>7</v>
      </c>
      <c r="H13" s="2" t="s">
        <v>3</v>
      </c>
    </row>
    <row r="14" spans="5:8" ht="12.75">
      <c r="E14" s="2" t="s">
        <v>10</v>
      </c>
      <c r="F14" s="2" t="s">
        <v>10</v>
      </c>
      <c r="G14" s="2" t="s">
        <v>8</v>
      </c>
      <c r="H14" s="2" t="s">
        <v>4</v>
      </c>
    </row>
    <row r="15" spans="5:8" ht="12.75">
      <c r="E15" s="2" t="s">
        <v>165</v>
      </c>
      <c r="F15" s="2" t="s">
        <v>113</v>
      </c>
      <c r="G15" s="2" t="s">
        <v>165</v>
      </c>
      <c r="H15" s="2" t="s">
        <v>113</v>
      </c>
    </row>
    <row r="16" spans="5:8" ht="12.75">
      <c r="E16" s="2" t="s">
        <v>5</v>
      </c>
      <c r="F16" s="2" t="s">
        <v>5</v>
      </c>
      <c r="G16" s="2" t="s">
        <v>5</v>
      </c>
      <c r="H16" s="2" t="s">
        <v>5</v>
      </c>
    </row>
    <row r="18" spans="1:8" ht="12.75">
      <c r="A18" t="s">
        <v>51</v>
      </c>
      <c r="B18" t="s">
        <v>55</v>
      </c>
      <c r="E18">
        <v>0</v>
      </c>
      <c r="F18" s="2" t="s">
        <v>96</v>
      </c>
      <c r="G18">
        <v>0</v>
      </c>
      <c r="H18" s="2" t="s">
        <v>96</v>
      </c>
    </row>
    <row r="19" spans="2:8" ht="12.75">
      <c r="B19" t="s">
        <v>54</v>
      </c>
      <c r="E19">
        <v>0</v>
      </c>
      <c r="F19" s="2" t="s">
        <v>96</v>
      </c>
      <c r="G19">
        <v>0</v>
      </c>
      <c r="H19" s="2" t="s">
        <v>96</v>
      </c>
    </row>
    <row r="20" spans="2:8" ht="12.75">
      <c r="B20" t="s">
        <v>52</v>
      </c>
      <c r="E20">
        <v>0</v>
      </c>
      <c r="F20" s="2" t="s">
        <v>96</v>
      </c>
      <c r="G20">
        <v>0</v>
      </c>
      <c r="H20" s="2" t="s">
        <v>96</v>
      </c>
    </row>
    <row r="21" spans="2:8" ht="12.75">
      <c r="B21" t="s">
        <v>53</v>
      </c>
      <c r="H21" s="2" t="s">
        <v>107</v>
      </c>
    </row>
    <row r="22" ht="12.75">
      <c r="H22" s="2" t="s">
        <v>107</v>
      </c>
    </row>
    <row r="23" spans="1:8" ht="12.75">
      <c r="A23" t="s">
        <v>91</v>
      </c>
      <c r="B23" t="s">
        <v>56</v>
      </c>
      <c r="E23" s="4">
        <f>Sheet1!E55</f>
        <v>1922</v>
      </c>
      <c r="F23" s="4">
        <f>Sheet1!F55</f>
        <v>7518</v>
      </c>
      <c r="G23" s="4">
        <f>Sheet1!G55</f>
        <v>13159</v>
      </c>
      <c r="H23" s="4">
        <f>Sheet1!H55</f>
        <v>15772</v>
      </c>
    </row>
    <row r="24" spans="2:8" ht="12.75">
      <c r="B24" t="s">
        <v>57</v>
      </c>
      <c r="H24" s="2" t="s">
        <v>107</v>
      </c>
    </row>
    <row r="25" spans="2:8" ht="12.75">
      <c r="B25" t="s">
        <v>58</v>
      </c>
      <c r="H25" s="2" t="s">
        <v>107</v>
      </c>
    </row>
    <row r="26" ht="12.75">
      <c r="H26" s="2" t="s">
        <v>107</v>
      </c>
    </row>
    <row r="27" spans="1:8" ht="12.75">
      <c r="A27" t="s">
        <v>59</v>
      </c>
      <c r="B27" t="s">
        <v>60</v>
      </c>
      <c r="H27" s="2" t="s">
        <v>107</v>
      </c>
    </row>
    <row r="28" spans="2:8" ht="12.75">
      <c r="B28" t="s">
        <v>61</v>
      </c>
      <c r="H28" s="2" t="s">
        <v>107</v>
      </c>
    </row>
    <row r="29" spans="2:8" ht="12.75">
      <c r="B29" t="s">
        <v>62</v>
      </c>
      <c r="H29" s="2" t="s">
        <v>107</v>
      </c>
    </row>
    <row r="30" ht="12.75">
      <c r="H30" s="2" t="s">
        <v>107</v>
      </c>
    </row>
    <row r="31" spans="2:8" ht="12.75">
      <c r="B31" t="s">
        <v>181</v>
      </c>
      <c r="D31" s="38"/>
      <c r="E31" s="25">
        <f>E23*1000/64127083*100</f>
        <v>2.9971735966845707</v>
      </c>
      <c r="F31" s="10">
        <f>F23*1000/51576000*100</f>
        <v>14.576547231270359</v>
      </c>
      <c r="G31" s="25">
        <f>G23*1000/64127083*100</f>
        <v>20.520191133596395</v>
      </c>
      <c r="H31" s="10">
        <v>25</v>
      </c>
    </row>
    <row r="32" spans="2:8" ht="12.75">
      <c r="B32" t="s">
        <v>63</v>
      </c>
      <c r="H32" s="2" t="s">
        <v>107</v>
      </c>
    </row>
    <row r="33" ht="12.75">
      <c r="H33" s="2" t="s">
        <v>107</v>
      </c>
    </row>
    <row r="34" ht="12.75">
      <c r="H34" s="2" t="s">
        <v>107</v>
      </c>
    </row>
    <row r="35" spans="2:8" ht="12.75">
      <c r="B35" t="s">
        <v>177</v>
      </c>
      <c r="E35" s="25">
        <f>(E23*1000+30952)/67711250*100</f>
        <v>2.8842356329265817</v>
      </c>
      <c r="F35" s="10">
        <f>(F23*1000+34524)/54301000*100</f>
        <v>13.908627833741551</v>
      </c>
      <c r="G35" s="25">
        <f>(G23*1000)/67711250*100</f>
        <v>19.433993612582842</v>
      </c>
      <c r="H35" s="10">
        <v>24</v>
      </c>
    </row>
    <row r="36" spans="2:8" ht="12.75">
      <c r="B36" t="s">
        <v>64</v>
      </c>
      <c r="H36" s="2" t="s">
        <v>107</v>
      </c>
    </row>
    <row r="37" ht="12.75">
      <c r="H37" s="2" t="s">
        <v>107</v>
      </c>
    </row>
    <row r="38" spans="1:8" ht="12.75">
      <c r="A38" t="s">
        <v>99</v>
      </c>
      <c r="B38" t="s">
        <v>105</v>
      </c>
      <c r="E38" s="2">
        <v>10</v>
      </c>
      <c r="F38" s="2">
        <v>10</v>
      </c>
      <c r="G38" s="2">
        <v>20</v>
      </c>
      <c r="H38" s="2">
        <v>20</v>
      </c>
    </row>
    <row r="40" spans="1:8" ht="12.75">
      <c r="A40" t="s">
        <v>24</v>
      </c>
      <c r="B40" t="s">
        <v>100</v>
      </c>
      <c r="E40" s="2" t="s">
        <v>170</v>
      </c>
      <c r="F40" s="2" t="s">
        <v>170</v>
      </c>
      <c r="G40" s="2" t="s">
        <v>168</v>
      </c>
      <c r="H40" s="2" t="s">
        <v>168</v>
      </c>
    </row>
    <row r="41" spans="5:8" ht="12.75">
      <c r="E41" s="2" t="s">
        <v>152</v>
      </c>
      <c r="F41" s="2" t="s">
        <v>152</v>
      </c>
      <c r="G41" s="2" t="s">
        <v>169</v>
      </c>
      <c r="H41" s="2" t="s">
        <v>169</v>
      </c>
    </row>
    <row r="42" spans="5:8" ht="12.75">
      <c r="E42" s="2"/>
      <c r="G42" s="2"/>
      <c r="H42" s="2"/>
    </row>
    <row r="43" spans="5:8" ht="12.75">
      <c r="E43" s="2"/>
      <c r="G43" s="2"/>
      <c r="H43" s="2"/>
    </row>
    <row r="45" spans="1:8" ht="12.75">
      <c r="A45" s="3"/>
      <c r="G45" s="2" t="s">
        <v>101</v>
      </c>
      <c r="H45" s="2" t="s">
        <v>103</v>
      </c>
    </row>
    <row r="46" spans="7:8" ht="12.75">
      <c r="G46" s="16" t="s">
        <v>102</v>
      </c>
      <c r="H46" s="15" t="s">
        <v>104</v>
      </c>
    </row>
    <row r="48" spans="1:8" ht="12.75">
      <c r="A48" s="3">
        <v>5</v>
      </c>
      <c r="B48" t="s">
        <v>106</v>
      </c>
      <c r="G48" s="17">
        <f>Sheet3!I45/100</f>
        <v>1.7775009285625851</v>
      </c>
      <c r="H48" s="17">
        <f>Sheet3!J45/100</f>
        <v>2.203348663122897</v>
      </c>
    </row>
    <row r="49" ht="12.75">
      <c r="G49" t="s">
        <v>107</v>
      </c>
    </row>
  </sheetData>
  <mergeCells count="4">
    <mergeCell ref="A1:H1"/>
    <mergeCell ref="A2:H2"/>
    <mergeCell ref="A4:H4"/>
    <mergeCell ref="A6:H6"/>
  </mergeCells>
  <printOptions/>
  <pageMargins left="0.75" right="0.75" top="1" bottom="1" header="0.5" footer="0.5"/>
  <pageSetup fitToHeight="1" fitToWidth="1" horizontalDpi="180" verticalDpi="18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7"/>
  <sheetViews>
    <sheetView tabSelected="1" workbookViewId="0" topLeftCell="A232">
      <selection activeCell="B255" sqref="B255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7.8515625" style="0" customWidth="1"/>
    <col min="4" max="4" width="11.28125" style="0" customWidth="1"/>
    <col min="5" max="5" width="10.421875" style="0" customWidth="1"/>
    <col min="6" max="6" width="2.7109375" style="0" customWidth="1"/>
    <col min="7" max="7" width="11.57421875" style="0" customWidth="1"/>
    <col min="8" max="8" width="3.00390625" style="0" customWidth="1"/>
    <col min="9" max="9" width="14.421875" style="0" customWidth="1"/>
    <col min="10" max="10" width="21.00390625" style="0" customWidth="1"/>
    <col min="11" max="11" width="15.140625" style="0" customWidth="1"/>
  </cols>
  <sheetData>
    <row r="1" spans="1:10" ht="15.75">
      <c r="A1" s="43" t="s">
        <v>213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2" t="s">
        <v>65</v>
      </c>
      <c r="B4" s="42"/>
      <c r="C4" s="42"/>
      <c r="D4" s="42"/>
      <c r="E4" s="42"/>
      <c r="F4" s="42"/>
      <c r="G4" s="42"/>
      <c r="H4" s="42"/>
      <c r="I4" s="42"/>
      <c r="J4" s="42"/>
    </row>
    <row r="6" spans="9:10" ht="12.75">
      <c r="I6" s="2" t="s">
        <v>66</v>
      </c>
      <c r="J6" s="2" t="s">
        <v>66</v>
      </c>
    </row>
    <row r="7" spans="9:10" ht="12.75">
      <c r="I7" s="2" t="s">
        <v>67</v>
      </c>
      <c r="J7" s="2" t="s">
        <v>68</v>
      </c>
    </row>
    <row r="8" spans="9:10" ht="12.75">
      <c r="I8" s="2" t="s">
        <v>6</v>
      </c>
      <c r="J8" s="2" t="s">
        <v>69</v>
      </c>
    </row>
    <row r="9" spans="9:10" ht="12.75">
      <c r="I9" s="2" t="s">
        <v>10</v>
      </c>
      <c r="J9" s="2" t="s">
        <v>70</v>
      </c>
    </row>
    <row r="10" spans="9:10" ht="12.75">
      <c r="I10" s="2" t="s">
        <v>165</v>
      </c>
      <c r="J10" s="2" t="s">
        <v>113</v>
      </c>
    </row>
    <row r="11" spans="9:10" ht="12.75">
      <c r="I11" s="2" t="s">
        <v>5</v>
      </c>
      <c r="J11" s="2" t="s">
        <v>5</v>
      </c>
    </row>
    <row r="12" spans="1:10" ht="12.75">
      <c r="A12">
        <v>1</v>
      </c>
      <c r="B12" t="s">
        <v>71</v>
      </c>
      <c r="I12" s="5">
        <v>60855</v>
      </c>
      <c r="J12" s="4">
        <v>60731</v>
      </c>
    </row>
    <row r="13" spans="1:10" ht="12.75">
      <c r="A13">
        <v>2</v>
      </c>
      <c r="B13" t="s">
        <v>112</v>
      </c>
      <c r="I13" s="5">
        <v>4523</v>
      </c>
      <c r="J13" s="4">
        <v>1769</v>
      </c>
    </row>
    <row r="14" ht="12.75">
      <c r="I14" s="6"/>
    </row>
    <row r="15" spans="1:9" ht="12.75">
      <c r="A15">
        <v>3</v>
      </c>
      <c r="B15" t="s">
        <v>72</v>
      </c>
      <c r="I15" s="6"/>
    </row>
    <row r="16" spans="3:10" ht="12.75">
      <c r="C16" t="s">
        <v>73</v>
      </c>
      <c r="I16" s="5">
        <v>16676</v>
      </c>
      <c r="J16" s="4">
        <v>11431</v>
      </c>
    </row>
    <row r="17" spans="3:10" ht="12.75">
      <c r="C17" t="s">
        <v>74</v>
      </c>
      <c r="I17" s="5">
        <v>27025</v>
      </c>
      <c r="J17" s="4">
        <v>27592</v>
      </c>
    </row>
    <row r="18" spans="3:10" ht="12.75">
      <c r="C18" t="s">
        <v>163</v>
      </c>
      <c r="I18" s="5">
        <v>1234</v>
      </c>
      <c r="J18" s="4">
        <v>10837</v>
      </c>
    </row>
    <row r="19" spans="3:10" ht="12.75">
      <c r="C19" t="s">
        <v>93</v>
      </c>
      <c r="I19" s="5">
        <v>34929</v>
      </c>
      <c r="J19" s="4">
        <v>34406</v>
      </c>
    </row>
    <row r="20" spans="3:10" ht="12.75">
      <c r="C20" t="s">
        <v>92</v>
      </c>
      <c r="I20" s="5">
        <v>1224</v>
      </c>
      <c r="J20" s="4">
        <v>2132</v>
      </c>
    </row>
    <row r="21" spans="9:10" ht="12.75">
      <c r="I21" s="11">
        <f>+SUM(I16:I20)</f>
        <v>81088</v>
      </c>
      <c r="J21" s="11">
        <f>+SUM(J16:J20)</f>
        <v>86398</v>
      </c>
    </row>
    <row r="23" spans="1:9" ht="12.75">
      <c r="A23">
        <v>4</v>
      </c>
      <c r="B23" t="s">
        <v>75</v>
      </c>
      <c r="I23" s="6"/>
    </row>
    <row r="24" spans="3:10" ht="12.75">
      <c r="C24" t="s">
        <v>77</v>
      </c>
      <c r="I24" s="5">
        <v>12586</v>
      </c>
      <c r="J24" s="4">
        <v>14490</v>
      </c>
    </row>
    <row r="25" spans="3:10" ht="12.75">
      <c r="C25" t="s">
        <v>114</v>
      </c>
      <c r="I25" s="5">
        <v>4756</v>
      </c>
      <c r="J25" s="4">
        <v>10427</v>
      </c>
    </row>
    <row r="26" spans="3:10" ht="12.75">
      <c r="C26" t="s">
        <v>76</v>
      </c>
      <c r="I26" s="5">
        <v>1833</v>
      </c>
      <c r="J26" s="4">
        <v>3137</v>
      </c>
    </row>
    <row r="27" spans="3:10" ht="12.75">
      <c r="C27" t="s">
        <v>78</v>
      </c>
      <c r="I27" s="5">
        <v>1086</v>
      </c>
      <c r="J27" s="4">
        <v>600</v>
      </c>
    </row>
    <row r="28" spans="3:10" ht="12.75">
      <c r="C28" t="s">
        <v>94</v>
      </c>
      <c r="I28" s="5">
        <v>6462</v>
      </c>
      <c r="J28" s="4">
        <v>5023</v>
      </c>
    </row>
    <row r="29" spans="9:10" ht="12.75">
      <c r="I29" s="11">
        <f>+SUM(I24:I28)</f>
        <v>26723</v>
      </c>
      <c r="J29" s="11">
        <f>+SUM(J24:J28)</f>
        <v>33677</v>
      </c>
    </row>
    <row r="31" spans="1:10" ht="12.75">
      <c r="A31">
        <v>5</v>
      </c>
      <c r="B31" t="s">
        <v>145</v>
      </c>
      <c r="I31" s="5">
        <f>+I21-I29</f>
        <v>54365</v>
      </c>
      <c r="J31" s="5">
        <f>+J21-J29</f>
        <v>52721</v>
      </c>
    </row>
    <row r="32" spans="9:10" ht="13.5" thickBot="1">
      <c r="I32" s="12">
        <f>+I12+I13+I31</f>
        <v>119743</v>
      </c>
      <c r="J32" s="12">
        <f>+J12+J13+J31</f>
        <v>115221</v>
      </c>
    </row>
    <row r="33" ht="13.5" thickTop="1">
      <c r="I33" s="6"/>
    </row>
    <row r="34" spans="1:9" ht="12.75">
      <c r="A34">
        <v>6</v>
      </c>
      <c r="B34" t="s">
        <v>79</v>
      </c>
      <c r="I34" s="6"/>
    </row>
    <row r="35" spans="2:10" ht="12.75">
      <c r="B35" t="s">
        <v>80</v>
      </c>
      <c r="I35" s="5">
        <v>64616</v>
      </c>
      <c r="J35" s="4">
        <v>50229</v>
      </c>
    </row>
    <row r="36" spans="2:9" ht="12.75">
      <c r="B36" t="s">
        <v>81</v>
      </c>
      <c r="I36" s="6"/>
    </row>
    <row r="37" spans="3:10" ht="12.75">
      <c r="C37" t="s">
        <v>82</v>
      </c>
      <c r="I37" s="5">
        <v>87</v>
      </c>
      <c r="J37" s="4">
        <v>6197</v>
      </c>
    </row>
    <row r="38" spans="3:10" ht="12.75">
      <c r="C38" t="s">
        <v>83</v>
      </c>
      <c r="I38" s="5">
        <v>5727</v>
      </c>
      <c r="J38" s="4">
        <v>5727</v>
      </c>
    </row>
    <row r="39" spans="3:10" ht="12.75">
      <c r="C39" t="s">
        <v>95</v>
      </c>
      <c r="I39" s="6">
        <v>281</v>
      </c>
      <c r="J39">
        <v>343</v>
      </c>
    </row>
    <row r="40" spans="3:10" ht="12.75">
      <c r="C40" t="s">
        <v>84</v>
      </c>
      <c r="I40" s="5">
        <v>44144</v>
      </c>
      <c r="J40" s="4">
        <v>48176</v>
      </c>
    </row>
    <row r="41" spans="9:10" ht="12.75">
      <c r="I41" s="11">
        <f>SUM(I35:I40)</f>
        <v>114855</v>
      </c>
      <c r="J41" s="11">
        <f>SUM(J35:J40)</f>
        <v>110672</v>
      </c>
    </row>
    <row r="42" spans="1:10" ht="12.75">
      <c r="A42">
        <v>7</v>
      </c>
      <c r="B42" t="s">
        <v>97</v>
      </c>
      <c r="I42" s="5">
        <v>4888</v>
      </c>
      <c r="J42" s="4">
        <v>4549</v>
      </c>
    </row>
    <row r="43" spans="9:10" ht="13.5" thickBot="1">
      <c r="I43" s="12">
        <f>I41+I42</f>
        <v>119743</v>
      </c>
      <c r="J43" s="12">
        <f>J41+J42</f>
        <v>115221</v>
      </c>
    </row>
    <row r="44" ht="13.5" thickTop="1"/>
    <row r="45" spans="1:10" ht="12.75">
      <c r="A45">
        <v>8</v>
      </c>
      <c r="B45" t="s">
        <v>85</v>
      </c>
      <c r="I45" s="5">
        <f>I41/I35*100</f>
        <v>177.7500928562585</v>
      </c>
      <c r="J45" s="5">
        <f>J41/J35*100</f>
        <v>220.3348663122897</v>
      </c>
    </row>
    <row r="51" ht="12.75">
      <c r="A51" t="s">
        <v>107</v>
      </c>
    </row>
    <row r="55" spans="1:10" ht="15.75">
      <c r="A55" s="43" t="s">
        <v>213</v>
      </c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.75">
      <c r="A56" s="42" t="s">
        <v>214</v>
      </c>
      <c r="B56" s="42"/>
      <c r="C56" s="42"/>
      <c r="D56" s="42"/>
      <c r="E56" s="42"/>
      <c r="F56" s="42"/>
      <c r="G56" s="42"/>
      <c r="H56" s="42"/>
      <c r="I56" s="42"/>
      <c r="J56" s="42"/>
    </row>
    <row r="59" spans="1:11" ht="12.75">
      <c r="A59" s="1" t="s">
        <v>166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22">
        <v>1</v>
      </c>
      <c r="B61" s="1" t="s">
        <v>121</v>
      </c>
      <c r="C61" s="1"/>
      <c r="D61" s="1"/>
      <c r="E61" s="1"/>
      <c r="F61" s="1"/>
      <c r="G61" s="1"/>
      <c r="H61" s="1"/>
      <c r="I61" s="1"/>
      <c r="J61" s="1"/>
      <c r="K61" s="1"/>
    </row>
    <row r="63" spans="1:2" ht="12.75">
      <c r="A63" s="3"/>
      <c r="B63" t="s">
        <v>146</v>
      </c>
    </row>
    <row r="64" spans="1:2" ht="12.75">
      <c r="A64" s="3"/>
      <c r="B64" t="s">
        <v>147</v>
      </c>
    </row>
    <row r="65" ht="12.75">
      <c r="A65" s="3"/>
    </row>
    <row r="66" spans="1:2" ht="12.75">
      <c r="A66" s="22">
        <v>2</v>
      </c>
      <c r="B66" s="1" t="s">
        <v>122</v>
      </c>
    </row>
    <row r="67" ht="12.75">
      <c r="A67" s="3"/>
    </row>
    <row r="68" spans="1:2" ht="12.75">
      <c r="A68" s="3"/>
      <c r="B68" t="s">
        <v>182</v>
      </c>
    </row>
    <row r="69" ht="12.75">
      <c r="A69" s="3"/>
    </row>
    <row r="70" spans="1:2" ht="12.75">
      <c r="A70" s="22">
        <v>3</v>
      </c>
      <c r="B70" s="1" t="s">
        <v>123</v>
      </c>
    </row>
    <row r="71" ht="12.75">
      <c r="A71" s="3"/>
    </row>
    <row r="72" spans="1:2" ht="12.75">
      <c r="A72" s="3"/>
      <c r="B72" t="s">
        <v>183</v>
      </c>
    </row>
    <row r="73" ht="12.75">
      <c r="A73" s="3"/>
    </row>
    <row r="74" spans="1:2" ht="12.75">
      <c r="A74" s="22">
        <v>4</v>
      </c>
      <c r="B74" s="1" t="s">
        <v>41</v>
      </c>
    </row>
    <row r="75" ht="12.75">
      <c r="A75" s="22"/>
    </row>
    <row r="76" spans="1:9" ht="12.75">
      <c r="A76" s="3"/>
      <c r="B76" s="1"/>
      <c r="E76" s="2" t="s">
        <v>141</v>
      </c>
      <c r="F76" s="2"/>
      <c r="G76" s="2" t="s">
        <v>148</v>
      </c>
      <c r="H76" s="2"/>
      <c r="I76" s="7"/>
    </row>
    <row r="77" spans="1:9" ht="12.75">
      <c r="A77" s="3"/>
      <c r="E77" s="2" t="s">
        <v>142</v>
      </c>
      <c r="F77" s="2"/>
      <c r="G77" s="2" t="s">
        <v>143</v>
      </c>
      <c r="H77" s="2"/>
      <c r="I77" s="7"/>
    </row>
    <row r="78" spans="1:9" ht="12.75">
      <c r="A78" s="3"/>
      <c r="E78" s="2"/>
      <c r="F78" s="2"/>
      <c r="G78" s="2"/>
      <c r="H78" s="2"/>
      <c r="I78" s="7"/>
    </row>
    <row r="79" spans="1:9" ht="12.75">
      <c r="A79" s="3"/>
      <c r="E79" s="2" t="s">
        <v>167</v>
      </c>
      <c r="F79" s="2"/>
      <c r="G79" s="2" t="s">
        <v>167</v>
      </c>
      <c r="H79" s="2"/>
      <c r="I79" s="7"/>
    </row>
    <row r="80" spans="1:9" ht="12.75">
      <c r="A80" s="3"/>
      <c r="E80" s="2" t="s">
        <v>120</v>
      </c>
      <c r="F80" s="2"/>
      <c r="G80" s="2" t="s">
        <v>120</v>
      </c>
      <c r="H80" s="2"/>
      <c r="I80" s="7"/>
    </row>
    <row r="81" spans="1:9" ht="12.75">
      <c r="A81" s="3"/>
      <c r="E81" s="3"/>
      <c r="F81" s="35"/>
      <c r="G81" s="28"/>
      <c r="H81" s="28"/>
      <c r="I81" s="30"/>
    </row>
    <row r="82" spans="1:9" ht="12.75">
      <c r="A82" s="3"/>
      <c r="D82" t="s">
        <v>140</v>
      </c>
      <c r="E82" s="36">
        <v>-145</v>
      </c>
      <c r="F82" s="2"/>
      <c r="G82" s="21">
        <f>1469+647-145</f>
        <v>1971</v>
      </c>
      <c r="H82" s="26"/>
      <c r="I82" s="31"/>
    </row>
    <row r="83" spans="1:9" ht="12.75">
      <c r="A83" s="3"/>
      <c r="D83" t="s">
        <v>119</v>
      </c>
      <c r="E83" s="36">
        <v>-113</v>
      </c>
      <c r="F83" s="21"/>
      <c r="G83" s="21">
        <f>454-113</f>
        <v>341</v>
      </c>
      <c r="H83" s="26"/>
      <c r="I83" s="31"/>
    </row>
    <row r="84" spans="1:9" ht="13.5" thickBot="1">
      <c r="A84" s="3"/>
      <c r="E84" s="37">
        <f>SUM(E82:E83)</f>
        <v>-258</v>
      </c>
      <c r="F84" s="7"/>
      <c r="G84" s="27">
        <f>SUM(G82:G83)</f>
        <v>2312</v>
      </c>
      <c r="H84" s="29"/>
      <c r="I84" s="31"/>
    </row>
    <row r="85" spans="1:6" ht="13.5" thickTop="1">
      <c r="A85" s="3"/>
      <c r="E85" s="20"/>
      <c r="F85" s="20"/>
    </row>
    <row r="86" spans="1:6" ht="12.75">
      <c r="A86" s="3"/>
      <c r="B86" t="s">
        <v>184</v>
      </c>
      <c r="E86" s="20"/>
      <c r="F86" s="20"/>
    </row>
    <row r="87" spans="1:6" ht="12.75">
      <c r="A87" s="3"/>
      <c r="B87" t="s">
        <v>149</v>
      </c>
      <c r="E87" s="20"/>
      <c r="F87" s="20"/>
    </row>
    <row r="88" spans="1:6" ht="12.75">
      <c r="A88" s="3"/>
      <c r="E88" s="20"/>
      <c r="F88" s="20"/>
    </row>
    <row r="89" spans="1:6" ht="12.75">
      <c r="A89" s="22">
        <v>5</v>
      </c>
      <c r="B89" s="1" t="s">
        <v>124</v>
      </c>
      <c r="E89" s="20"/>
      <c r="F89" s="20"/>
    </row>
    <row r="90" spans="1:2" ht="12.75">
      <c r="A90" s="3"/>
      <c r="B90" t="s">
        <v>107</v>
      </c>
    </row>
    <row r="91" spans="1:2" ht="12.75">
      <c r="A91" s="3"/>
      <c r="B91" t="s">
        <v>197</v>
      </c>
    </row>
    <row r="92" ht="12.75">
      <c r="A92" s="3"/>
    </row>
    <row r="93" spans="1:2" ht="12.75">
      <c r="A93" s="22">
        <v>6</v>
      </c>
      <c r="B93" s="1" t="s">
        <v>126</v>
      </c>
    </row>
    <row r="94" ht="12.75">
      <c r="B94" t="s">
        <v>125</v>
      </c>
    </row>
    <row r="95" spans="1:2" ht="12.75">
      <c r="A95" s="3"/>
      <c r="B95" t="s">
        <v>198</v>
      </c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spans="1:10" ht="15.75">
      <c r="A108" s="43" t="s">
        <v>213</v>
      </c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ht="12.75">
      <c r="A109" s="42" t="s">
        <v>214</v>
      </c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2.75">
      <c r="A111" s="1" t="s">
        <v>166</v>
      </c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2.75">
      <c r="A112" s="1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2" ht="12.75">
      <c r="A113" s="22">
        <v>7</v>
      </c>
      <c r="B113" s="1" t="s">
        <v>127</v>
      </c>
    </row>
    <row r="115" ht="12.75">
      <c r="B115" t="s">
        <v>153</v>
      </c>
    </row>
    <row r="117" spans="2:10" ht="12.75">
      <c r="B117" s="32"/>
      <c r="C117" s="7"/>
      <c r="E117" s="2" t="s">
        <v>141</v>
      </c>
      <c r="F117" s="2"/>
      <c r="G117" s="2" t="s">
        <v>148</v>
      </c>
      <c r="H117" s="7"/>
      <c r="I117" s="7"/>
      <c r="J117" s="7"/>
    </row>
    <row r="118" spans="2:10" ht="12.75">
      <c r="B118" s="9"/>
      <c r="C118" s="7"/>
      <c r="E118" s="2" t="s">
        <v>142</v>
      </c>
      <c r="F118" s="2"/>
      <c r="G118" s="2" t="s">
        <v>143</v>
      </c>
      <c r="H118" s="7"/>
      <c r="I118" s="7"/>
      <c r="J118" s="7"/>
    </row>
    <row r="119" spans="2:10" ht="12.75">
      <c r="B119" s="9"/>
      <c r="C119" s="7"/>
      <c r="E119" s="2"/>
      <c r="F119" s="2"/>
      <c r="G119" s="2"/>
      <c r="H119" s="7"/>
      <c r="I119" s="7"/>
      <c r="J119" s="7"/>
    </row>
    <row r="120" spans="2:10" ht="12.75">
      <c r="B120" s="9"/>
      <c r="C120" s="9"/>
      <c r="E120" s="2" t="s">
        <v>167</v>
      </c>
      <c r="F120" s="2"/>
      <c r="G120" s="2" t="s">
        <v>167</v>
      </c>
      <c r="H120" s="20"/>
      <c r="I120" s="18"/>
      <c r="J120" s="18"/>
    </row>
    <row r="121" spans="2:10" ht="12.75">
      <c r="B121" s="9"/>
      <c r="C121" s="9"/>
      <c r="E121" s="2" t="s">
        <v>120</v>
      </c>
      <c r="F121" s="2"/>
      <c r="G121" s="2" t="s">
        <v>120</v>
      </c>
      <c r="H121" s="9"/>
      <c r="I121" s="9"/>
      <c r="J121" s="9"/>
    </row>
    <row r="122" spans="2:10" ht="12.75">
      <c r="B122" s="9"/>
      <c r="C122" s="9"/>
      <c r="E122" s="3"/>
      <c r="F122" s="3"/>
      <c r="G122" s="28"/>
      <c r="H122" s="9"/>
      <c r="I122" s="9"/>
      <c r="J122" s="9"/>
    </row>
    <row r="123" spans="2:10" ht="12.75">
      <c r="B123" s="9"/>
      <c r="C123" s="9" t="s">
        <v>154</v>
      </c>
      <c r="E123" s="6">
        <v>523</v>
      </c>
      <c r="F123" s="2"/>
      <c r="G123" s="21">
        <f>3704+523</f>
        <v>4227</v>
      </c>
      <c r="H123" s="9"/>
      <c r="I123" s="9"/>
      <c r="J123" s="9"/>
    </row>
    <row r="124" spans="2:10" ht="12.75">
      <c r="B124" s="9"/>
      <c r="C124" s="9" t="s">
        <v>155</v>
      </c>
      <c r="E124" s="6">
        <v>0</v>
      </c>
      <c r="F124" s="2"/>
      <c r="G124" s="21">
        <v>1473</v>
      </c>
      <c r="H124" s="9"/>
      <c r="I124" s="9"/>
      <c r="J124" s="9"/>
    </row>
    <row r="125" spans="2:10" ht="12.75">
      <c r="B125" s="9"/>
      <c r="C125" s="9" t="s">
        <v>156</v>
      </c>
      <c r="E125" s="6">
        <v>0</v>
      </c>
      <c r="F125" s="21"/>
      <c r="G125" s="21">
        <v>522</v>
      </c>
      <c r="H125" s="9"/>
      <c r="I125" s="9"/>
      <c r="J125" s="9"/>
    </row>
    <row r="126" spans="2:10" ht="12.75">
      <c r="B126" s="9"/>
      <c r="C126" s="9"/>
      <c r="D126" s="7"/>
      <c r="E126" s="9"/>
      <c r="F126" s="9"/>
      <c r="G126" s="2"/>
      <c r="H126" s="9"/>
      <c r="I126" s="7"/>
      <c r="J126" s="9"/>
    </row>
    <row r="127" spans="2:10" ht="12.75">
      <c r="B127" s="9" t="s">
        <v>193</v>
      </c>
      <c r="C127" s="9"/>
      <c r="D127" s="7"/>
      <c r="E127" s="9"/>
      <c r="F127" s="9"/>
      <c r="G127" s="9"/>
      <c r="H127" s="9"/>
      <c r="I127" s="7"/>
      <c r="J127" s="9"/>
    </row>
    <row r="128" spans="2:10" ht="12.75">
      <c r="B128" s="9"/>
      <c r="C128" s="9"/>
      <c r="D128" s="7"/>
      <c r="E128" s="9"/>
      <c r="F128" s="9"/>
      <c r="G128" s="9"/>
      <c r="H128" s="9"/>
      <c r="I128" s="7"/>
      <c r="J128" s="9"/>
    </row>
    <row r="129" spans="2:10" ht="12.75">
      <c r="B129" s="9"/>
      <c r="C129" s="9"/>
      <c r="D129" s="7"/>
      <c r="E129" s="9"/>
      <c r="F129" s="9"/>
      <c r="G129" s="2" t="s">
        <v>120</v>
      </c>
      <c r="H129" s="9"/>
      <c r="I129" s="7"/>
      <c r="J129" s="9"/>
    </row>
    <row r="130" spans="2:10" ht="12.75">
      <c r="B130" s="31" t="s">
        <v>157</v>
      </c>
      <c r="C130" s="9" t="s">
        <v>160</v>
      </c>
      <c r="D130" s="7"/>
      <c r="E130" s="9"/>
      <c r="F130" s="9"/>
      <c r="G130" s="21">
        <v>4523</v>
      </c>
      <c r="H130" s="9"/>
      <c r="I130" s="7"/>
      <c r="J130" s="9"/>
    </row>
    <row r="131" spans="2:10" ht="12.75">
      <c r="B131" s="31" t="s">
        <v>158</v>
      </c>
      <c r="C131" s="9" t="s">
        <v>161</v>
      </c>
      <c r="D131" s="18"/>
      <c r="E131" s="8"/>
      <c r="F131" s="8"/>
      <c r="G131" s="21">
        <v>4523</v>
      </c>
      <c r="H131" s="18"/>
      <c r="I131" s="18"/>
      <c r="J131" s="9"/>
    </row>
    <row r="132" spans="2:10" ht="12.75">
      <c r="B132" s="31" t="s">
        <v>159</v>
      </c>
      <c r="C132" s="9" t="s">
        <v>162</v>
      </c>
      <c r="D132" s="9"/>
      <c r="E132" s="9"/>
      <c r="F132" s="9"/>
      <c r="G132" s="21">
        <v>3424</v>
      </c>
      <c r="H132" s="9"/>
      <c r="I132" s="9"/>
      <c r="J132" s="9"/>
    </row>
    <row r="133" spans="2:9" ht="12.75">
      <c r="B133" s="9"/>
      <c r="C133" s="9"/>
      <c r="D133" s="9"/>
      <c r="E133" s="9"/>
      <c r="F133" s="9"/>
      <c r="G133" s="9"/>
      <c r="H133" s="9"/>
      <c r="I133" s="9"/>
    </row>
    <row r="134" spans="1:9" ht="12.75">
      <c r="A134" s="22">
        <v>8</v>
      </c>
      <c r="B134" s="23" t="s">
        <v>128</v>
      </c>
      <c r="C134" s="9"/>
      <c r="D134" s="9"/>
      <c r="E134" s="9"/>
      <c r="F134" s="9"/>
      <c r="G134" s="9"/>
      <c r="H134" s="9"/>
      <c r="I134" s="9"/>
    </row>
    <row r="136" spans="1:2" ht="12.75">
      <c r="A136" s="3"/>
      <c r="B136" t="s">
        <v>144</v>
      </c>
    </row>
    <row r="138" spans="1:2" ht="12.75">
      <c r="A138" s="22">
        <v>9</v>
      </c>
      <c r="B138" s="1" t="s">
        <v>175</v>
      </c>
    </row>
    <row r="140" spans="2:10" ht="12.75">
      <c r="B140" s="3" t="s">
        <v>215</v>
      </c>
      <c r="C140" s="3"/>
      <c r="D140" s="3"/>
      <c r="E140" s="3"/>
      <c r="F140" s="3"/>
      <c r="G140" s="3"/>
      <c r="H140" s="3"/>
      <c r="I140" s="3"/>
      <c r="J140" s="3"/>
    </row>
    <row r="141" spans="2:10" ht="12.75">
      <c r="B141" s="3" t="s">
        <v>212</v>
      </c>
      <c r="C141" s="3"/>
      <c r="D141" s="3"/>
      <c r="E141" s="3"/>
      <c r="F141" s="3"/>
      <c r="G141" s="3"/>
      <c r="H141" s="3"/>
      <c r="I141" s="3"/>
      <c r="J141" s="3"/>
    </row>
    <row r="142" spans="2:10" ht="12.75">
      <c r="B142" s="3" t="s">
        <v>199</v>
      </c>
      <c r="C142" s="3"/>
      <c r="D142" s="3"/>
      <c r="E142" s="3"/>
      <c r="F142" s="3"/>
      <c r="G142" s="3"/>
      <c r="H142" s="3"/>
      <c r="I142" s="3"/>
      <c r="J142" s="3"/>
    </row>
    <row r="143" spans="2:10" ht="12.75">
      <c r="B143" s="3" t="s">
        <v>200</v>
      </c>
      <c r="C143" s="3"/>
      <c r="D143" s="3"/>
      <c r="E143" s="3"/>
      <c r="F143" s="3"/>
      <c r="G143" s="3"/>
      <c r="H143" s="3"/>
      <c r="I143" s="3"/>
      <c r="J143" s="3"/>
    </row>
    <row r="144" spans="2:10" ht="12.75">
      <c r="B144" s="3" t="s">
        <v>201</v>
      </c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4"/>
      <c r="B145" s="3" t="s">
        <v>202</v>
      </c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4"/>
      <c r="B146" s="3" t="s">
        <v>203</v>
      </c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4"/>
      <c r="B147" s="3" t="s">
        <v>204</v>
      </c>
      <c r="C147" s="3"/>
      <c r="D147" s="3"/>
      <c r="E147" s="3"/>
      <c r="F147" s="3"/>
      <c r="G147" s="3"/>
      <c r="H147" s="3"/>
      <c r="I147" s="3"/>
      <c r="J147" s="3"/>
    </row>
    <row r="148" ht="12.75">
      <c r="A148" s="3"/>
    </row>
    <row r="149" spans="1:2" ht="12.75">
      <c r="A149" s="22">
        <v>10</v>
      </c>
      <c r="B149" s="1" t="s">
        <v>129</v>
      </c>
    </row>
    <row r="150" ht="12.75">
      <c r="A150" s="3"/>
    </row>
    <row r="151" spans="1:2" ht="12.75">
      <c r="A151" s="3"/>
      <c r="B151" t="s">
        <v>191</v>
      </c>
    </row>
    <row r="152" ht="12.75">
      <c r="B152" t="s">
        <v>192</v>
      </c>
    </row>
    <row r="161" spans="1:10" ht="15.75">
      <c r="A161" s="43" t="s">
        <v>213</v>
      </c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1:10" ht="12.75">
      <c r="A162" s="42" t="s">
        <v>214</v>
      </c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ht="12.75">
      <c r="A164" s="1" t="s">
        <v>166</v>
      </c>
    </row>
    <row r="165" ht="12.75">
      <c r="A165" s="1"/>
    </row>
    <row r="166" spans="1:2" ht="12.75">
      <c r="A166" s="22">
        <v>11</v>
      </c>
      <c r="B166" s="1" t="s">
        <v>130</v>
      </c>
    </row>
    <row r="168" spans="1:2" ht="12.75">
      <c r="A168" s="3"/>
      <c r="B168" t="s">
        <v>190</v>
      </c>
    </row>
    <row r="169" spans="1:2" ht="12.75">
      <c r="A169" s="3"/>
      <c r="B169" t="s">
        <v>171</v>
      </c>
    </row>
    <row r="170" spans="1:2" ht="12.75">
      <c r="A170" s="3"/>
      <c r="B170" t="s">
        <v>172</v>
      </c>
    </row>
    <row r="171" spans="1:2" ht="12.75">
      <c r="A171" s="3"/>
      <c r="B171" t="s">
        <v>173</v>
      </c>
    </row>
    <row r="172" ht="12.75">
      <c r="B172" t="s">
        <v>174</v>
      </c>
    </row>
    <row r="174" spans="1:2" ht="12.75">
      <c r="A174" s="22">
        <v>12</v>
      </c>
      <c r="B174" s="1" t="s">
        <v>131</v>
      </c>
    </row>
    <row r="176" spans="1:2" ht="12.75">
      <c r="A176" s="3"/>
      <c r="B176" t="s">
        <v>87</v>
      </c>
    </row>
    <row r="177" spans="2:9" ht="12.75">
      <c r="B177" s="9"/>
      <c r="C177" s="9"/>
      <c r="D177" s="9"/>
      <c r="E177" s="9"/>
      <c r="F177" s="9"/>
      <c r="G177" s="33" t="s">
        <v>167</v>
      </c>
      <c r="H177" s="9"/>
      <c r="I177" s="33" t="s">
        <v>167</v>
      </c>
    </row>
    <row r="178" spans="2:9" ht="12.75">
      <c r="B178" s="9"/>
      <c r="C178" s="9"/>
      <c r="D178" s="9"/>
      <c r="E178" s="9"/>
      <c r="F178" s="9"/>
      <c r="G178" s="7" t="s">
        <v>86</v>
      </c>
      <c r="H178" s="9"/>
      <c r="I178" s="30" t="s">
        <v>205</v>
      </c>
    </row>
    <row r="179" spans="2:9" ht="12.75">
      <c r="B179" s="9" t="s">
        <v>195</v>
      </c>
      <c r="C179" s="9"/>
      <c r="D179" s="9"/>
      <c r="E179" s="9"/>
      <c r="F179" s="9"/>
      <c r="G179" s="20">
        <v>1563</v>
      </c>
      <c r="H179" s="9"/>
      <c r="I179" s="18" t="s">
        <v>206</v>
      </c>
    </row>
    <row r="180" spans="2:9" ht="12.75">
      <c r="B180" s="9" t="s">
        <v>194</v>
      </c>
      <c r="C180" s="9"/>
      <c r="D180" s="9"/>
      <c r="E180" s="9"/>
      <c r="F180" s="9"/>
      <c r="G180" s="20">
        <v>270</v>
      </c>
      <c r="H180" s="9"/>
      <c r="I180" s="39" t="s">
        <v>207</v>
      </c>
    </row>
    <row r="182" spans="1:2" ht="12.75">
      <c r="A182" s="22">
        <v>13</v>
      </c>
      <c r="B182" s="1" t="s">
        <v>132</v>
      </c>
    </row>
    <row r="184" spans="1:2" ht="12.75">
      <c r="A184" s="3"/>
      <c r="B184" t="s">
        <v>88</v>
      </c>
    </row>
    <row r="185" ht="8.25" customHeight="1">
      <c r="A185" s="3"/>
    </row>
    <row r="186" spans="1:2" ht="12.75">
      <c r="A186" s="22">
        <v>14</v>
      </c>
      <c r="B186" s="1" t="s">
        <v>133</v>
      </c>
    </row>
    <row r="187" ht="8.25" customHeight="1">
      <c r="A187" s="3"/>
    </row>
    <row r="188" spans="1:2" ht="12.75">
      <c r="A188" s="3"/>
      <c r="B188" t="s">
        <v>89</v>
      </c>
    </row>
    <row r="189" ht="7.5" customHeight="1">
      <c r="A189" s="3"/>
    </row>
    <row r="190" spans="1:2" ht="12.75">
      <c r="A190" s="22">
        <v>15</v>
      </c>
      <c r="B190" s="1" t="s">
        <v>134</v>
      </c>
    </row>
    <row r="191" ht="12.75">
      <c r="A191" s="3"/>
    </row>
    <row r="192" spans="1:2" ht="12.75">
      <c r="A192" s="3"/>
      <c r="B192" t="s">
        <v>90</v>
      </c>
    </row>
    <row r="193" ht="12.75">
      <c r="A193" s="3"/>
    </row>
    <row r="194" spans="1:2" ht="12.75">
      <c r="A194" s="22">
        <v>16</v>
      </c>
      <c r="B194" s="1" t="s">
        <v>116</v>
      </c>
    </row>
    <row r="195" ht="12.75">
      <c r="A195" s="3"/>
    </row>
    <row r="196" spans="1:2" ht="12.75">
      <c r="A196" s="3"/>
      <c r="B196" t="s">
        <v>115</v>
      </c>
    </row>
    <row r="197" ht="12.75">
      <c r="A197" s="3"/>
    </row>
    <row r="198" spans="1:10" ht="12.75">
      <c r="A198" s="3"/>
      <c r="D198" s="2" t="s">
        <v>12</v>
      </c>
      <c r="E198" s="2"/>
      <c r="F198" s="2"/>
      <c r="G198" s="2" t="s">
        <v>150</v>
      </c>
      <c r="J198" s="3" t="s">
        <v>151</v>
      </c>
    </row>
    <row r="199" spans="1:11" ht="12.75">
      <c r="A199" s="3"/>
      <c r="D199" s="2" t="s">
        <v>167</v>
      </c>
      <c r="E199" s="2"/>
      <c r="F199" s="2"/>
      <c r="G199" s="2" t="s">
        <v>167</v>
      </c>
      <c r="H199" s="2"/>
      <c r="I199" s="2"/>
      <c r="J199" s="2" t="s">
        <v>167</v>
      </c>
      <c r="K199" s="2"/>
    </row>
    <row r="200" spans="1:11" ht="12.75">
      <c r="A200" s="3"/>
      <c r="D200" s="2" t="s">
        <v>5</v>
      </c>
      <c r="E200" s="2"/>
      <c r="F200" s="2"/>
      <c r="G200" s="2" t="s">
        <v>5</v>
      </c>
      <c r="H200" s="2"/>
      <c r="I200" s="2"/>
      <c r="J200" s="2" t="s">
        <v>5</v>
      </c>
      <c r="K200" s="2"/>
    </row>
    <row r="201" spans="1:9" ht="12.75">
      <c r="A201" s="3"/>
      <c r="D201" s="2"/>
      <c r="E201" s="2"/>
      <c r="F201" s="2"/>
      <c r="G201" s="2"/>
      <c r="H201" s="2"/>
      <c r="I201" s="2"/>
    </row>
    <row r="202" spans="1:11" ht="12.75">
      <c r="A202" s="3"/>
      <c r="B202" t="s">
        <v>108</v>
      </c>
      <c r="D202" s="21">
        <v>120756</v>
      </c>
      <c r="E202" s="10"/>
      <c r="F202" s="10"/>
      <c r="G202" s="21">
        <v>11683</v>
      </c>
      <c r="H202" s="10"/>
      <c r="I202" s="10"/>
      <c r="J202" s="10">
        <v>116848</v>
      </c>
      <c r="K202" s="10"/>
    </row>
    <row r="203" spans="1:11" ht="12.75">
      <c r="A203" s="3"/>
      <c r="B203" t="s">
        <v>109</v>
      </c>
      <c r="D203" s="21">
        <v>14724</v>
      </c>
      <c r="E203" s="10"/>
      <c r="F203" s="10"/>
      <c r="G203" s="21">
        <v>3788</v>
      </c>
      <c r="H203" s="10"/>
      <c r="I203" s="10"/>
      <c r="J203" s="10">
        <v>29618</v>
      </c>
      <c r="K203" s="10"/>
    </row>
    <row r="204" spans="1:11" ht="13.5" thickBot="1">
      <c r="A204" s="3"/>
      <c r="D204" s="27">
        <f>+SUM(D202:D203)</f>
        <v>135480</v>
      </c>
      <c r="E204" s="20"/>
      <c r="F204" s="19"/>
      <c r="G204" s="27">
        <f>+SUM(G202:G203)</f>
        <v>15471</v>
      </c>
      <c r="H204" s="19"/>
      <c r="I204" s="20"/>
      <c r="J204" s="19">
        <f>+SUM(J202:J203)</f>
        <v>146466</v>
      </c>
      <c r="K204" s="20"/>
    </row>
    <row r="205" ht="13.5" thickTop="1">
      <c r="A205" s="3"/>
    </row>
    <row r="206" spans="1:2" ht="12.75">
      <c r="A206" s="3"/>
      <c r="B206" t="s">
        <v>117</v>
      </c>
    </row>
    <row r="207" spans="1:2" ht="12.75">
      <c r="A207" s="3"/>
      <c r="B207" t="s">
        <v>118</v>
      </c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spans="1:10" ht="15.75">
      <c r="A215" s="43" t="s">
        <v>213</v>
      </c>
      <c r="B215" s="43"/>
      <c r="C215" s="43"/>
      <c r="D215" s="43"/>
      <c r="E215" s="43"/>
      <c r="F215" s="43"/>
      <c r="G215" s="43"/>
      <c r="H215" s="43"/>
      <c r="I215" s="43"/>
      <c r="J215" s="43"/>
    </row>
    <row r="216" spans="1:10" ht="12.75">
      <c r="A216" s="42" t="s">
        <v>214</v>
      </c>
      <c r="B216" s="42"/>
      <c r="C216" s="42"/>
      <c r="D216" s="42"/>
      <c r="E216" s="42"/>
      <c r="F216" s="42"/>
      <c r="G216" s="42"/>
      <c r="H216" s="42"/>
      <c r="I216" s="42"/>
      <c r="J216" s="42"/>
    </row>
    <row r="217" spans="1:10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</row>
    <row r="218" ht="12.75">
      <c r="A218" s="1" t="s">
        <v>166</v>
      </c>
    </row>
    <row r="219" ht="12.75">
      <c r="A219" s="1"/>
    </row>
    <row r="220" spans="1:2" ht="12.75">
      <c r="A220" s="22">
        <v>17</v>
      </c>
      <c r="B220" s="1" t="s">
        <v>135</v>
      </c>
    </row>
    <row r="221" spans="1:2" ht="12.75">
      <c r="A221" s="22"/>
      <c r="B221" s="1"/>
    </row>
    <row r="222" spans="1:2" ht="12.75">
      <c r="A222" s="3"/>
      <c r="B222" t="s">
        <v>208</v>
      </c>
    </row>
    <row r="223" spans="1:2" ht="12.75">
      <c r="A223" s="3"/>
      <c r="B223" t="s">
        <v>209</v>
      </c>
    </row>
    <row r="224" spans="1:2" ht="12.75">
      <c r="A224" s="3"/>
      <c r="B224" t="s">
        <v>210</v>
      </c>
    </row>
    <row r="225" ht="12.75">
      <c r="A225" s="3"/>
    </row>
    <row r="226" spans="1:2" ht="12.75">
      <c r="A226" s="22">
        <v>18</v>
      </c>
      <c r="B226" s="1" t="s">
        <v>136</v>
      </c>
    </row>
    <row r="227" ht="12.75">
      <c r="A227" s="3"/>
    </row>
    <row r="228" spans="1:2" ht="12.75">
      <c r="A228" s="3"/>
      <c r="B228" t="s">
        <v>185</v>
      </c>
    </row>
    <row r="229" spans="1:2" ht="12.75">
      <c r="A229" s="3"/>
      <c r="B229" t="s">
        <v>196</v>
      </c>
    </row>
    <row r="230" spans="1:2" ht="12.75">
      <c r="A230" s="3"/>
      <c r="B230" t="s">
        <v>186</v>
      </c>
    </row>
    <row r="231" ht="12.75">
      <c r="A231" s="3"/>
    </row>
    <row r="232" spans="1:2" ht="12.75">
      <c r="A232" s="3"/>
      <c r="B232" t="s">
        <v>188</v>
      </c>
    </row>
    <row r="233" spans="1:2" ht="12.75">
      <c r="A233" s="3"/>
      <c r="B233" t="s">
        <v>180</v>
      </c>
    </row>
    <row r="234" ht="12.75">
      <c r="A234" s="3"/>
    </row>
    <row r="235" spans="1:2" ht="12.75">
      <c r="A235" s="3"/>
      <c r="B235" t="s">
        <v>110</v>
      </c>
    </row>
    <row r="236" spans="1:2" ht="12.75">
      <c r="A236" s="3"/>
      <c r="B236" t="s">
        <v>178</v>
      </c>
    </row>
    <row r="237" spans="1:2" ht="12.75">
      <c r="A237" s="3"/>
      <c r="B237" t="s">
        <v>179</v>
      </c>
    </row>
    <row r="238" spans="1:2" ht="12.75">
      <c r="A238" s="3"/>
      <c r="B238" t="s">
        <v>111</v>
      </c>
    </row>
    <row r="239" ht="12.75">
      <c r="A239" s="3"/>
    </row>
    <row r="240" spans="1:2" ht="12.75">
      <c r="A240" s="22">
        <v>19</v>
      </c>
      <c r="B240" s="1" t="s">
        <v>137</v>
      </c>
    </row>
    <row r="241" ht="12.75">
      <c r="A241" s="3"/>
    </row>
    <row r="242" spans="1:2" ht="12.75">
      <c r="A242" s="3"/>
      <c r="B242" t="s">
        <v>187</v>
      </c>
    </row>
    <row r="243" spans="1:2" ht="12.75">
      <c r="A243" s="3"/>
      <c r="B243" t="s">
        <v>225</v>
      </c>
    </row>
    <row r="244" ht="12.75">
      <c r="A244" s="3"/>
    </row>
    <row r="245" spans="1:2" ht="12.75">
      <c r="A245" s="22">
        <v>20</v>
      </c>
      <c r="B245" s="1" t="s">
        <v>138</v>
      </c>
    </row>
    <row r="246" ht="12.75">
      <c r="A246" s="3"/>
    </row>
    <row r="247" spans="1:2" ht="12.75">
      <c r="A247" s="3"/>
      <c r="B247" t="s">
        <v>211</v>
      </c>
    </row>
    <row r="248" spans="1:2" ht="12.75">
      <c r="A248" s="3"/>
      <c r="B248" t="s">
        <v>189</v>
      </c>
    </row>
    <row r="249" ht="12.75">
      <c r="A249" s="3"/>
    </row>
    <row r="250" spans="1:2" ht="12.75">
      <c r="A250" s="22">
        <v>21</v>
      </c>
      <c r="B250" s="1" t="s">
        <v>139</v>
      </c>
    </row>
    <row r="251" ht="12.75">
      <c r="A251" s="3"/>
    </row>
    <row r="252" spans="1:3" ht="12.75">
      <c r="A252" s="3"/>
      <c r="B252" s="3" t="s">
        <v>219</v>
      </c>
      <c r="C252" t="s">
        <v>176</v>
      </c>
    </row>
    <row r="253" spans="1:3" ht="12.75">
      <c r="A253" s="3"/>
      <c r="B253" s="3" t="s">
        <v>220</v>
      </c>
      <c r="C253" t="s">
        <v>217</v>
      </c>
    </row>
    <row r="254" spans="1:3" ht="12.75">
      <c r="A254" s="3"/>
      <c r="B254" s="3"/>
      <c r="C254" t="s">
        <v>218</v>
      </c>
    </row>
    <row r="255" spans="1:3" ht="12.75">
      <c r="A255" s="3"/>
      <c r="B255" s="3"/>
      <c r="C255" t="s">
        <v>216</v>
      </c>
    </row>
    <row r="256" spans="2:3" ht="12.75">
      <c r="B256" s="3" t="s">
        <v>221</v>
      </c>
      <c r="C256" t="s">
        <v>223</v>
      </c>
    </row>
    <row r="257" spans="2:3" ht="12.75">
      <c r="B257" s="3" t="s">
        <v>222</v>
      </c>
      <c r="C257" t="s">
        <v>224</v>
      </c>
    </row>
  </sheetData>
  <mergeCells count="11">
    <mergeCell ref="A55:J55"/>
    <mergeCell ref="A56:J56"/>
    <mergeCell ref="A1:J1"/>
    <mergeCell ref="A2:J2"/>
    <mergeCell ref="A4:J4"/>
    <mergeCell ref="A215:J215"/>
    <mergeCell ref="A216:J216"/>
    <mergeCell ref="A108:J108"/>
    <mergeCell ref="A109:J109"/>
    <mergeCell ref="A161:J161"/>
    <mergeCell ref="A162:J162"/>
  </mergeCells>
  <printOptions/>
  <pageMargins left="0.75" right="0.75" top="0.97" bottom="0.72" header="0.5" footer="0.5"/>
  <pageSetup horizontalDpi="180" verticalDpi="18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M &amp; C SERVICES</cp:lastModifiedBy>
  <cp:lastPrinted>2000-11-24T08:48:25Z</cp:lastPrinted>
  <dcterms:created xsi:type="dcterms:W3CDTF">1999-11-22T02:56:38Z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